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f6e7b804b1b167/Documents/Private/Antenneforeningen/"/>
    </mc:Choice>
  </mc:AlternateContent>
  <xr:revisionPtr revIDLastSave="1" documentId="13_ncr:1_{FD669EC4-C40C-43BC-BFBB-17C657F9F803}" xr6:coauthVersionLast="47" xr6:coauthVersionMax="47" xr10:uidLastSave="{3010950B-B7D4-4BAB-B255-17D8CEE184E8}"/>
  <bookViews>
    <workbookView xWindow="48480" yWindow="-120" windowWidth="51840" windowHeight="21120" tabRatio="639" activeTab="1" xr2:uid="{00000000-000D-0000-FFFF-FFFF00000000}"/>
  </bookViews>
  <sheets>
    <sheet name="Afstemning bank" sheetId="10" r:id="rId1"/>
    <sheet name="Årsregnskab + budget" sheetId="14" r:id="rId2"/>
  </sheets>
  <definedNames>
    <definedName name="_xlnm.Print_Area" localSheetId="1">'Årsregnskab + budget'!$A$1:$F$71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4" l="1"/>
  <c r="H42" i="14"/>
  <c r="C52" i="14" l="1"/>
  <c r="D52" i="14"/>
  <c r="C63" i="14" l="1"/>
  <c r="D63" i="14"/>
  <c r="D67" i="14" s="1"/>
  <c r="D32" i="14"/>
  <c r="B52" i="14" l="1"/>
  <c r="B9" i="14"/>
  <c r="B32" i="14" l="1"/>
  <c r="B10" i="14"/>
  <c r="B34" i="14" l="1"/>
  <c r="B61" i="14" s="1"/>
  <c r="C32" i="14"/>
  <c r="B63" i="14" l="1"/>
  <c r="B67" i="14" s="1"/>
  <c r="H61" i="14"/>
  <c r="H63" i="14" s="1"/>
  <c r="H67" i="14" s="1"/>
  <c r="I41" i="10"/>
  <c r="C67" i="14" l="1"/>
  <c r="I67" i="14" s="1"/>
  <c r="H52" i="14"/>
  <c r="J67" i="14" l="1"/>
  <c r="C10" i="14" l="1"/>
  <c r="C34" i="14" s="1"/>
  <c r="I22" i="10" l="1"/>
  <c r="C22" i="10"/>
  <c r="D10" i="14" l="1"/>
  <c r="D34" i="14" s="1"/>
  <c r="F32" i="14" l="1"/>
  <c r="F10" i="14"/>
  <c r="F34" i="14" l="1"/>
  <c r="C41" i="10"/>
  <c r="J41" i="10" s="1"/>
  <c r="J22" i="10" l="1"/>
</calcChain>
</file>

<file path=xl/sharedStrings.xml><?xml version="1.0" encoding="utf-8"?>
<sst xmlns="http://schemas.openxmlformats.org/spreadsheetml/2006/main" count="80" uniqueCount="75">
  <si>
    <t>I alt indtægter</t>
  </si>
  <si>
    <t>Forsikring</t>
  </si>
  <si>
    <t>Ekstraordinære udgifter</t>
  </si>
  <si>
    <t>I alt udgifter</t>
  </si>
  <si>
    <t>Resultat</t>
  </si>
  <si>
    <t>Indtægter</t>
  </si>
  <si>
    <t>Udgifter</t>
  </si>
  <si>
    <t>Likvid beholdning</t>
  </si>
  <si>
    <t>Aktiver i alt</t>
  </si>
  <si>
    <t>Passiver</t>
  </si>
  <si>
    <t>Kreditorer</t>
  </si>
  <si>
    <t>Egenkapital</t>
  </si>
  <si>
    <t>Egenkapital ultimo</t>
  </si>
  <si>
    <t>Passiver i alt</t>
  </si>
  <si>
    <t>Bank driftskonto</t>
  </si>
  <si>
    <t>Advokatomkostninger</t>
  </si>
  <si>
    <t>Porto</t>
  </si>
  <si>
    <t>Generalforsamling</t>
  </si>
  <si>
    <t>Bestyrelsesmøder</t>
  </si>
  <si>
    <t>Renteindtægter bank</t>
  </si>
  <si>
    <t>Renteudgifter bank</t>
  </si>
  <si>
    <t>Balance</t>
  </si>
  <si>
    <t>Aktiver</t>
  </si>
  <si>
    <t>Periodiseringer</t>
  </si>
  <si>
    <t>Skyldige omkostninger</t>
  </si>
  <si>
    <t>Hensættelser</t>
  </si>
  <si>
    <t>Ifølge bank</t>
  </si>
  <si>
    <t>Ifølge bogholderi</t>
  </si>
  <si>
    <t>Kasse</t>
  </si>
  <si>
    <t>Ifølge kasse</t>
  </si>
  <si>
    <t>Ikke hævet/indsat</t>
  </si>
  <si>
    <t>i bank</t>
  </si>
  <si>
    <t>Ikke bogført</t>
  </si>
  <si>
    <t>Tilgodehavender</t>
  </si>
  <si>
    <t>- restancer</t>
  </si>
  <si>
    <t>- kasse</t>
  </si>
  <si>
    <t>- bank</t>
  </si>
  <si>
    <t>- egenkapital primo</t>
  </si>
  <si>
    <t>- resultat</t>
  </si>
  <si>
    <t>i kassen</t>
  </si>
  <si>
    <t>Gaver</t>
  </si>
  <si>
    <t>Elektricitet</t>
  </si>
  <si>
    <t>Øreafrunding</t>
  </si>
  <si>
    <t>Skyldig moms</t>
  </si>
  <si>
    <t>A/F Hasselhøj</t>
  </si>
  <si>
    <t>Teknisk assistance</t>
  </si>
  <si>
    <t>Bankgebyrer</t>
  </si>
  <si>
    <t>Refusion energiafgift</t>
  </si>
  <si>
    <t>Ekskl. moms</t>
  </si>
  <si>
    <t>Rykkergebyr kontingent</t>
  </si>
  <si>
    <t>Ekstraordinære rente og rykkerudg.</t>
  </si>
  <si>
    <t>- Momstilgodehavende</t>
  </si>
  <si>
    <t>You See Kabel TV</t>
  </si>
  <si>
    <t>Copydan/Verdens TV afgift</t>
  </si>
  <si>
    <t>- Andre tilgodehavender</t>
  </si>
  <si>
    <t>Ekstraordinære udgifter - dødsbo manglende kontingent</t>
  </si>
  <si>
    <t>Foreningscentralen</t>
  </si>
  <si>
    <t>Nets</t>
  </si>
  <si>
    <t>Kontorartikler/fotokopiering</t>
  </si>
  <si>
    <t>Jeanette Tachau</t>
  </si>
  <si>
    <t xml:space="preserve"> </t>
  </si>
  <si>
    <t>Udmeldelse YouSee foreningsservice@yousee.dk, jane søndergaard gude, claus Nielsen</t>
  </si>
  <si>
    <t/>
  </si>
  <si>
    <t>kontering</t>
  </si>
  <si>
    <t>Budget 2023</t>
  </si>
  <si>
    <t>Regnskab 2022</t>
  </si>
  <si>
    <t>Regnskab 2021</t>
  </si>
  <si>
    <t xml:space="preserve">Godkendt af revisor </t>
  </si>
  <si>
    <t>Husk at afmelde i Foreningscentralen, når kontingent for 2022 er betalt</t>
  </si>
  <si>
    <t>Medlemmer (Oprindeligt 72 medemmer)</t>
  </si>
  <si>
    <t>Forudbetalt YouSee 1. kvt.</t>
  </si>
  <si>
    <t>Regnskab 2020</t>
  </si>
  <si>
    <t>Indtil videre samme beløb som i 2020 pr. husstand. Regnet med 2.000 kr. ekstra</t>
  </si>
  <si>
    <t>Pr. 31-12-2022</t>
  </si>
  <si>
    <t>Kontingent 2022 (62x2108) - 2.635 inkl. moms                      Kontingent 2023 (61x3148) - 3.935 inkl.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</si>
</sst>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4" fontId="0" fillId="0" borderId="1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2" xfId="0" applyBorder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0" fillId="0" borderId="0" xfId="0" applyNumberFormat="1"/>
    <xf numFmtId="16" fontId="0" fillId="0" borderId="0" xfId="0" applyNumberFormat="1"/>
    <xf numFmtId="0" fontId="4" fillId="0" borderId="0" xfId="0" applyFont="1"/>
    <xf numFmtId="43" fontId="0" fillId="0" borderId="1" xfId="0" applyNumberFormat="1" applyBorder="1"/>
    <xf numFmtId="0" fontId="7" fillId="0" borderId="1" xfId="0" applyFont="1" applyBorder="1"/>
    <xf numFmtId="0" fontId="0" fillId="0" borderId="1" xfId="0" quotePrefix="1" applyBorder="1"/>
    <xf numFmtId="43" fontId="2" fillId="0" borderId="1" xfId="0" applyNumberFormat="1" applyFont="1" applyBorder="1"/>
    <xf numFmtId="43" fontId="4" fillId="0" borderId="1" xfId="0" applyNumberFormat="1" applyFont="1" applyBorder="1"/>
    <xf numFmtId="0" fontId="0" fillId="0" borderId="4" xfId="0" applyBorder="1"/>
    <xf numFmtId="164" fontId="0" fillId="0" borderId="0" xfId="0" applyNumberFormat="1"/>
    <xf numFmtId="0" fontId="0" fillId="0" borderId="5" xfId="0" applyBorder="1"/>
    <xf numFmtId="0" fontId="2" fillId="0" borderId="6" xfId="0" applyFont="1" applyBorder="1"/>
    <xf numFmtId="43" fontId="0" fillId="0" borderId="0" xfId="1" applyFont="1"/>
    <xf numFmtId="164" fontId="0" fillId="0" borderId="1" xfId="0" applyNumberFormat="1" applyBorder="1"/>
    <xf numFmtId="0" fontId="4" fillId="0" borderId="1" xfId="0" quotePrefix="1" applyFont="1" applyBorder="1"/>
    <xf numFmtId="43" fontId="0" fillId="0" borderId="1" xfId="1" applyFont="1" applyBorder="1"/>
    <xf numFmtId="165" fontId="0" fillId="0" borderId="1" xfId="0" applyNumberFormat="1" applyBorder="1"/>
    <xf numFmtId="165" fontId="0" fillId="0" borderId="5" xfId="0" applyNumberFormat="1" applyBorder="1"/>
    <xf numFmtId="165" fontId="4" fillId="0" borderId="1" xfId="0" applyNumberFormat="1" applyFont="1" applyBorder="1"/>
    <xf numFmtId="165" fontId="1" fillId="0" borderId="1" xfId="0" applyNumberFormat="1" applyFont="1" applyBorder="1"/>
    <xf numFmtId="165" fontId="2" fillId="0" borderId="1" xfId="0" applyNumberFormat="1" applyFont="1" applyBorder="1"/>
    <xf numFmtId="0" fontId="4" fillId="0" borderId="4" xfId="0" applyFont="1" applyBorder="1"/>
    <xf numFmtId="165" fontId="3" fillId="0" borderId="1" xfId="0" applyNumberFormat="1" applyFont="1" applyBorder="1"/>
    <xf numFmtId="165" fontId="0" fillId="0" borderId="1" xfId="0" quotePrefix="1" applyNumberFormat="1" applyBorder="1"/>
    <xf numFmtId="0" fontId="4" fillId="0" borderId="1" xfId="0" applyFont="1" applyBorder="1"/>
    <xf numFmtId="43" fontId="0" fillId="0" borderId="0" xfId="1" applyFont="1" applyFill="1"/>
    <xf numFmtId="165" fontId="4" fillId="0" borderId="1" xfId="1" applyNumberFormat="1" applyFont="1" applyFill="1" applyBorder="1"/>
    <xf numFmtId="165" fontId="4" fillId="0" borderId="5" xfId="0" applyNumberFormat="1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1" applyNumberFormat="1" applyFont="1" applyBorder="1"/>
    <xf numFmtId="1" fontId="8" fillId="0" borderId="3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65" fontId="2" fillId="2" borderId="7" xfId="0" applyNumberFormat="1" applyFont="1" applyFill="1" applyBorder="1"/>
    <xf numFmtId="0" fontId="2" fillId="3" borderId="1" xfId="0" applyFont="1" applyFill="1" applyBorder="1"/>
    <xf numFmtId="165" fontId="2" fillId="3" borderId="7" xfId="0" applyNumberFormat="1" applyFont="1" applyFill="1" applyBorder="1"/>
    <xf numFmtId="1" fontId="10" fillId="3" borderId="7" xfId="0" applyNumberFormat="1" applyFont="1" applyFill="1" applyBorder="1" applyAlignment="1">
      <alignment horizontal="center"/>
    </xf>
    <xf numFmtId="0" fontId="2" fillId="2" borderId="1" xfId="0" applyFont="1" applyFill="1" applyBorder="1"/>
    <xf numFmtId="1" fontId="10" fillId="2" borderId="7" xfId="0" applyNumberFormat="1" applyFont="1" applyFill="1" applyBorder="1" applyAlignment="1">
      <alignment horizontal="center"/>
    </xf>
    <xf numFmtId="43" fontId="1" fillId="0" borderId="1" xfId="0" applyNumberFormat="1" applyFont="1" applyBorder="1"/>
    <xf numFmtId="0" fontId="0" fillId="0" borderId="5" xfId="0" applyBorder="1" applyAlignment="1">
      <alignment horizontal="right"/>
    </xf>
    <xf numFmtId="1" fontId="9" fillId="0" borderId="5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/>
    <xf numFmtId="0" fontId="2" fillId="0" borderId="2" xfId="0" applyFont="1" applyBorder="1"/>
    <xf numFmtId="165" fontId="0" fillId="0" borderId="7" xfId="0" applyNumberFormat="1" applyBorder="1"/>
    <xf numFmtId="1" fontId="9" fillId="0" borderId="7" xfId="0" applyNumberFormat="1" applyFont="1" applyBorder="1" applyAlignment="1">
      <alignment horizontal="center"/>
    </xf>
    <xf numFmtId="165" fontId="1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workbookViewId="0">
      <selection activeCell="C31" sqref="C31"/>
    </sheetView>
  </sheetViews>
  <sheetFormatPr defaultRowHeight="12.75" x14ac:dyDescent="0.35"/>
  <cols>
    <col min="1" max="1" width="14.59765625" bestFit="1" customWidth="1"/>
    <col min="2" max="2" width="17" bestFit="1" customWidth="1"/>
    <col min="3" max="3" width="13.86328125" style="25" bestFit="1" customWidth="1"/>
    <col min="8" max="8" width="11.73046875" bestFit="1" customWidth="1"/>
    <col min="9" max="9" width="14" style="25" bestFit="1" customWidth="1"/>
    <col min="10" max="10" width="15.59765625" bestFit="1" customWidth="1"/>
    <col min="11" max="11" width="9.265625" bestFit="1" customWidth="1"/>
    <col min="12" max="12" width="10.86328125" bestFit="1" customWidth="1"/>
  </cols>
  <sheetData>
    <row r="1" spans="1:13" x14ac:dyDescent="0.35">
      <c r="A1" s="15" t="s">
        <v>14</v>
      </c>
      <c r="B1" s="41" t="s">
        <v>73</v>
      </c>
    </row>
    <row r="3" spans="1:13" ht="13.15" x14ac:dyDescent="0.4">
      <c r="A3" s="1" t="s">
        <v>26</v>
      </c>
      <c r="C3" s="25">
        <v>12102.06</v>
      </c>
      <c r="F3" t="s">
        <v>27</v>
      </c>
      <c r="I3" s="25">
        <v>12102.06</v>
      </c>
    </row>
    <row r="4" spans="1:13" ht="13.15" x14ac:dyDescent="0.4">
      <c r="A4" s="15" t="s">
        <v>30</v>
      </c>
      <c r="D4" s="15"/>
      <c r="E4" s="14"/>
      <c r="F4" s="15" t="s">
        <v>32</v>
      </c>
      <c r="G4" s="1"/>
      <c r="H4" s="1"/>
      <c r="J4" s="15"/>
      <c r="K4" s="14"/>
      <c r="L4" s="25"/>
      <c r="M4" s="15"/>
    </row>
    <row r="5" spans="1:13" x14ac:dyDescent="0.35">
      <c r="A5" s="15" t="s">
        <v>31</v>
      </c>
      <c r="C5" s="13"/>
      <c r="D5" s="15"/>
      <c r="E5" s="14"/>
      <c r="F5" s="15"/>
      <c r="H5" s="14"/>
      <c r="I5" s="38"/>
      <c r="J5" s="15"/>
      <c r="K5" s="14"/>
      <c r="L5" s="25"/>
      <c r="M5" s="15"/>
    </row>
    <row r="6" spans="1:13" x14ac:dyDescent="0.35">
      <c r="A6" s="15"/>
      <c r="D6" s="15"/>
      <c r="E6" s="14"/>
      <c r="F6" s="15"/>
      <c r="H6" s="14"/>
      <c r="I6" s="38"/>
      <c r="J6" s="15"/>
      <c r="K6" s="14"/>
      <c r="L6" s="25"/>
      <c r="M6" s="15"/>
    </row>
    <row r="7" spans="1:13" x14ac:dyDescent="0.35">
      <c r="A7" s="15"/>
      <c r="I7" s="38"/>
      <c r="J7" s="15"/>
      <c r="K7" s="14"/>
      <c r="L7" s="25"/>
      <c r="M7" s="15"/>
    </row>
    <row r="8" spans="1:13" x14ac:dyDescent="0.35">
      <c r="I8" s="38"/>
      <c r="J8" s="15"/>
      <c r="K8" s="14"/>
      <c r="L8" s="25"/>
      <c r="M8" s="15"/>
    </row>
    <row r="9" spans="1:13" x14ac:dyDescent="0.35">
      <c r="I9" s="38"/>
      <c r="J9" s="15"/>
      <c r="K9" s="14"/>
      <c r="L9" s="25"/>
      <c r="M9" s="15"/>
    </row>
    <row r="10" spans="1:13" x14ac:dyDescent="0.35">
      <c r="I10" s="38"/>
      <c r="J10" s="15"/>
      <c r="K10" s="14"/>
      <c r="L10" s="25"/>
      <c r="M10" s="15"/>
    </row>
    <row r="11" spans="1:13" x14ac:dyDescent="0.35">
      <c r="I11" s="38"/>
      <c r="J11" s="15"/>
      <c r="K11" s="14"/>
      <c r="L11" s="25"/>
      <c r="M11" s="15"/>
    </row>
    <row r="12" spans="1:13" x14ac:dyDescent="0.35">
      <c r="I12" s="38"/>
      <c r="J12" s="15"/>
      <c r="K12" s="14"/>
      <c r="L12" s="25"/>
      <c r="M12" s="15"/>
    </row>
    <row r="13" spans="1:13" x14ac:dyDescent="0.35">
      <c r="I13" s="38"/>
      <c r="J13" s="15"/>
      <c r="K13" s="14"/>
      <c r="L13" s="25"/>
      <c r="M13" s="15"/>
    </row>
    <row r="14" spans="1:13" x14ac:dyDescent="0.35">
      <c r="I14" s="38"/>
      <c r="J14" s="15"/>
      <c r="K14" s="14"/>
      <c r="L14" s="25"/>
      <c r="M14" s="15"/>
    </row>
    <row r="15" spans="1:13" x14ac:dyDescent="0.35">
      <c r="I15" s="38"/>
      <c r="J15" s="15"/>
      <c r="K15" s="14"/>
      <c r="L15" s="25"/>
      <c r="M15" s="15"/>
    </row>
    <row r="16" spans="1:13" x14ac:dyDescent="0.35">
      <c r="I16" s="38"/>
      <c r="J16" s="15"/>
      <c r="K16" s="14"/>
      <c r="L16" s="25"/>
      <c r="M16" s="15"/>
    </row>
    <row r="17" spans="1:13" x14ac:dyDescent="0.35">
      <c r="I17" s="38"/>
      <c r="J17" s="15"/>
      <c r="K17" s="14"/>
      <c r="L17" s="25"/>
      <c r="M17" s="15"/>
    </row>
    <row r="18" spans="1:13" x14ac:dyDescent="0.35">
      <c r="I18" s="38"/>
      <c r="J18" s="15"/>
      <c r="K18" s="14"/>
      <c r="L18" s="25"/>
      <c r="M18" s="15"/>
    </row>
    <row r="19" spans="1:13" x14ac:dyDescent="0.35">
      <c r="J19" s="15"/>
      <c r="K19" s="14"/>
      <c r="L19" s="25"/>
      <c r="M19" s="15"/>
    </row>
    <row r="20" spans="1:13" x14ac:dyDescent="0.35">
      <c r="J20" s="15"/>
      <c r="K20" s="14"/>
      <c r="L20" s="25"/>
      <c r="M20" s="15"/>
    </row>
    <row r="21" spans="1:13" x14ac:dyDescent="0.35">
      <c r="J21" s="15"/>
      <c r="K21" s="14"/>
    </row>
    <row r="22" spans="1:13" x14ac:dyDescent="0.35">
      <c r="C22" s="25">
        <f>SUM(C3:C21)</f>
        <v>12102.06</v>
      </c>
      <c r="I22" s="25">
        <f>SUM(I3:I21)</f>
        <v>12102.06</v>
      </c>
      <c r="J22" s="22">
        <f>SUM(C22)-I22</f>
        <v>0</v>
      </c>
    </row>
    <row r="25" spans="1:13" x14ac:dyDescent="0.35">
      <c r="A25" s="15"/>
    </row>
    <row r="28" spans="1:13" x14ac:dyDescent="0.35">
      <c r="A28" t="s">
        <v>28</v>
      </c>
    </row>
    <row r="30" spans="1:13" x14ac:dyDescent="0.35">
      <c r="A30" t="s">
        <v>29</v>
      </c>
      <c r="C30" s="25">
        <v>0</v>
      </c>
      <c r="F30" t="s">
        <v>27</v>
      </c>
      <c r="I30" s="25">
        <v>0</v>
      </c>
    </row>
    <row r="31" spans="1:13" x14ac:dyDescent="0.35">
      <c r="A31" s="15" t="s">
        <v>30</v>
      </c>
      <c r="F31" s="15" t="s">
        <v>32</v>
      </c>
    </row>
    <row r="32" spans="1:13" x14ac:dyDescent="0.35">
      <c r="A32" s="15" t="s">
        <v>39</v>
      </c>
    </row>
    <row r="41" spans="3:10" x14ac:dyDescent="0.35">
      <c r="C41" s="25">
        <f>SUM(C30:C38)</f>
        <v>0</v>
      </c>
      <c r="I41" s="25">
        <f>SUM(I30:I40)</f>
        <v>0</v>
      </c>
      <c r="J41" s="2">
        <f>SUM(C41)-I41</f>
        <v>0</v>
      </c>
    </row>
    <row r="43" spans="3:10" x14ac:dyDescent="0.35">
      <c r="J43">
        <v>0</v>
      </c>
    </row>
  </sheetData>
  <phoneticPr fontId="0" type="noConversion"/>
  <pageMargins left="0.75" right="0.75" top="1" bottom="1" header="0" footer="0"/>
  <pageSetup paperSize="9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F71"/>
    </sheetView>
  </sheetViews>
  <sheetFormatPr defaultColWidth="9.1328125" defaultRowHeight="12.75" x14ac:dyDescent="0.35"/>
  <cols>
    <col min="1" max="1" width="48" style="4" customWidth="1"/>
    <col min="2" max="4" width="16.73046875" style="4" customWidth="1"/>
    <col min="5" max="5" width="16.73046875" style="46" hidden="1" customWidth="1"/>
    <col min="6" max="6" width="16.73046875" style="4" customWidth="1"/>
    <col min="7" max="7" width="17" style="4" customWidth="1"/>
    <col min="8" max="8" width="15.86328125" style="4" hidden="1" customWidth="1"/>
    <col min="9" max="9" width="14.265625" style="4" hidden="1" customWidth="1"/>
    <col min="10" max="10" width="10.86328125" style="4" customWidth="1"/>
    <col min="11" max="11" width="9.1328125" style="4"/>
    <col min="12" max="12" width="10.3984375" style="4" bestFit="1" customWidth="1"/>
    <col min="13" max="16384" width="9.1328125" style="4"/>
  </cols>
  <sheetData>
    <row r="1" spans="1:12" s="12" customFormat="1" ht="17.649999999999999" x14ac:dyDescent="0.5">
      <c r="A1" s="11" t="s">
        <v>44</v>
      </c>
      <c r="B1" s="11"/>
      <c r="C1" s="11"/>
      <c r="D1" s="11"/>
      <c r="E1" s="45"/>
      <c r="F1" s="11"/>
      <c r="G1" s="11"/>
    </row>
    <row r="2" spans="1:12" ht="13.15" x14ac:dyDescent="0.4">
      <c r="A2" s="3" t="s">
        <v>48</v>
      </c>
    </row>
    <row r="3" spans="1:12" ht="13.5" thickBot="1" x14ac:dyDescent="0.45">
      <c r="A3" s="24" t="s">
        <v>5</v>
      </c>
      <c r="B3" s="24" t="s">
        <v>71</v>
      </c>
      <c r="C3" s="24" t="s">
        <v>66</v>
      </c>
      <c r="D3" s="24" t="s">
        <v>65</v>
      </c>
      <c r="E3" s="47" t="s">
        <v>63</v>
      </c>
      <c r="F3" s="24" t="s">
        <v>64</v>
      </c>
      <c r="G3" s="6"/>
      <c r="H3" s="6"/>
    </row>
    <row r="4" spans="1:12" ht="13.15" thickTop="1" x14ac:dyDescent="0.35">
      <c r="A4" s="61" t="s">
        <v>69</v>
      </c>
      <c r="B4" s="23">
        <v>69</v>
      </c>
      <c r="C4" s="59">
        <v>66</v>
      </c>
      <c r="D4" s="59">
        <v>62</v>
      </c>
      <c r="E4" s="60"/>
      <c r="F4" s="59">
        <v>61</v>
      </c>
      <c r="K4" s="4" t="s">
        <v>61</v>
      </c>
    </row>
    <row r="5" spans="1:12" ht="24.75" customHeight="1" x14ac:dyDescent="0.35">
      <c r="A5" s="43" t="s">
        <v>74</v>
      </c>
      <c r="B5" s="29">
        <v>145452</v>
      </c>
      <c r="C5" s="29">
        <v>139128</v>
      </c>
      <c r="D5" s="29">
        <v>130696</v>
      </c>
      <c r="E5" s="46">
        <v>1010</v>
      </c>
      <c r="F5" s="39">
        <f>2951*61</f>
        <v>180011</v>
      </c>
      <c r="K5" s="4" t="s">
        <v>68</v>
      </c>
    </row>
    <row r="6" spans="1:12" x14ac:dyDescent="0.35">
      <c r="B6" s="29"/>
      <c r="C6" s="29"/>
      <c r="D6" s="29"/>
      <c r="F6" s="31"/>
      <c r="K6" s="42"/>
    </row>
    <row r="7" spans="1:12" x14ac:dyDescent="0.35">
      <c r="A7" s="4" t="s">
        <v>49</v>
      </c>
      <c r="B7" s="29">
        <v>100</v>
      </c>
      <c r="C7" s="29">
        <v>0</v>
      </c>
      <c r="D7" s="29">
        <v>100</v>
      </c>
      <c r="E7" s="46">
        <v>1400</v>
      </c>
      <c r="F7" s="31">
        <v>100</v>
      </c>
      <c r="K7" s="42" t="s">
        <v>72</v>
      </c>
    </row>
    <row r="8" spans="1:12" x14ac:dyDescent="0.35">
      <c r="A8" s="4" t="s">
        <v>19</v>
      </c>
      <c r="B8" s="29"/>
      <c r="C8" s="29"/>
      <c r="D8" s="29"/>
      <c r="F8" s="31"/>
    </row>
    <row r="9" spans="1:12" x14ac:dyDescent="0.35">
      <c r="A9" s="4" t="s">
        <v>47</v>
      </c>
      <c r="B9" s="29">
        <f>713.07</f>
        <v>713.07</v>
      </c>
      <c r="C9" s="29">
        <v>680.97</v>
      </c>
      <c r="D9" s="29">
        <v>751.64</v>
      </c>
      <c r="E9" s="46">
        <v>5040</v>
      </c>
      <c r="F9" s="31">
        <v>750</v>
      </c>
      <c r="J9" s="18"/>
    </row>
    <row r="10" spans="1:12" ht="13.5" thickBot="1" x14ac:dyDescent="0.45">
      <c r="A10" s="53" t="s">
        <v>0</v>
      </c>
      <c r="B10" s="54">
        <f t="shared" ref="B10:D10" si="0">SUM(B5:B9)</f>
        <v>146265.07</v>
      </c>
      <c r="C10" s="54">
        <f t="shared" si="0"/>
        <v>139808.97</v>
      </c>
      <c r="D10" s="54">
        <f t="shared" si="0"/>
        <v>131547.64000000001</v>
      </c>
      <c r="E10" s="55"/>
      <c r="F10" s="54">
        <f>SUM(F5:F9)</f>
        <v>180861</v>
      </c>
      <c r="J10" s="18" t="s">
        <v>62</v>
      </c>
      <c r="L10" s="7"/>
    </row>
    <row r="11" spans="1:12" x14ac:dyDescent="0.35">
      <c r="B11" s="30"/>
      <c r="C11" s="30"/>
      <c r="D11" s="30"/>
      <c r="E11" s="48"/>
      <c r="F11" s="40"/>
      <c r="H11" s="8"/>
    </row>
    <row r="12" spans="1:12" ht="13.15" x14ac:dyDescent="0.4">
      <c r="A12" s="5" t="s">
        <v>6</v>
      </c>
      <c r="B12" s="35"/>
      <c r="C12" s="35"/>
      <c r="D12" s="35"/>
      <c r="E12" s="49"/>
      <c r="F12" s="35"/>
      <c r="G12" s="6"/>
      <c r="H12" s="8"/>
    </row>
    <row r="13" spans="1:12" x14ac:dyDescent="0.35">
      <c r="A13" s="21" t="s">
        <v>52</v>
      </c>
      <c r="B13" s="32">
        <v>73327.679999999993</v>
      </c>
      <c r="C13" s="31">
        <v>97358.34</v>
      </c>
      <c r="D13" s="31">
        <v>149490.74</v>
      </c>
      <c r="E13" s="46">
        <v>7050</v>
      </c>
      <c r="F13" s="31">
        <v>138000</v>
      </c>
      <c r="H13" s="8"/>
      <c r="J13" s="7"/>
      <c r="L13" s="7"/>
    </row>
    <row r="14" spans="1:12" x14ac:dyDescent="0.35">
      <c r="A14" s="34" t="s">
        <v>53</v>
      </c>
      <c r="B14" s="32">
        <v>41382.019999999997</v>
      </c>
      <c r="C14" s="31">
        <v>40878.43</v>
      </c>
      <c r="D14" s="31">
        <v>39951.120000000003</v>
      </c>
      <c r="E14" s="46">
        <v>7056</v>
      </c>
      <c r="F14" s="39">
        <v>42000</v>
      </c>
      <c r="G14" s="8"/>
      <c r="H14" s="8"/>
      <c r="I14" s="42"/>
      <c r="J14" s="7"/>
      <c r="L14" s="28"/>
    </row>
    <row r="15" spans="1:12" x14ac:dyDescent="0.35">
      <c r="A15" s="34" t="s">
        <v>56</v>
      </c>
      <c r="B15" s="32">
        <v>1315</v>
      </c>
      <c r="C15" s="31">
        <v>988</v>
      </c>
      <c r="D15" s="31">
        <v>1310</v>
      </c>
      <c r="E15" s="46">
        <v>7065</v>
      </c>
      <c r="F15" s="31">
        <v>1400</v>
      </c>
      <c r="G15" s="8"/>
      <c r="H15" s="8"/>
      <c r="I15" s="37"/>
      <c r="J15" s="7"/>
      <c r="L15" s="28"/>
    </row>
    <row r="16" spans="1:12" x14ac:dyDescent="0.35">
      <c r="A16" s="34" t="s">
        <v>57</v>
      </c>
      <c r="B16" s="32">
        <v>477.91</v>
      </c>
      <c r="C16" s="31">
        <v>440.9</v>
      </c>
      <c r="D16" s="31">
        <v>922.5</v>
      </c>
      <c r="E16" s="46">
        <v>7070</v>
      </c>
      <c r="F16" s="31">
        <v>1000</v>
      </c>
      <c r="G16" s="8"/>
      <c r="H16" s="8"/>
      <c r="I16" s="37"/>
      <c r="J16" s="7"/>
      <c r="L16" s="28"/>
    </row>
    <row r="17" spans="1:14" x14ac:dyDescent="0.35">
      <c r="A17" s="21" t="s">
        <v>45</v>
      </c>
      <c r="B17" s="32"/>
      <c r="C17" s="31"/>
      <c r="D17" s="31"/>
      <c r="F17" s="31"/>
      <c r="G17" s="8"/>
      <c r="H17" s="8"/>
      <c r="J17" s="7"/>
      <c r="L17" s="7"/>
    </row>
    <row r="18" spans="1:14" x14ac:dyDescent="0.35">
      <c r="A18" t="s">
        <v>40</v>
      </c>
      <c r="B18" s="32"/>
      <c r="C18" s="31"/>
      <c r="D18" s="31"/>
      <c r="F18" s="31"/>
      <c r="G18" s="8"/>
      <c r="H18" s="8"/>
    </row>
    <row r="19" spans="1:14" x14ac:dyDescent="0.35">
      <c r="A19" s="21" t="s">
        <v>17</v>
      </c>
      <c r="B19" s="32">
        <v>402.18</v>
      </c>
      <c r="C19" s="31">
        <v>0</v>
      </c>
      <c r="D19" s="31">
        <v>0</v>
      </c>
      <c r="E19" s="46">
        <v>7500</v>
      </c>
      <c r="F19" s="31">
        <v>400</v>
      </c>
      <c r="G19" s="8"/>
      <c r="H19" s="8"/>
      <c r="J19" s="29"/>
    </row>
    <row r="20" spans="1:14" x14ac:dyDescent="0.35">
      <c r="A20" s="21" t="s">
        <v>16</v>
      </c>
      <c r="B20" s="32"/>
      <c r="C20" s="31"/>
      <c r="D20" s="31"/>
      <c r="F20" s="31">
        <v>0</v>
      </c>
      <c r="G20" s="8"/>
      <c r="H20" s="8"/>
      <c r="J20" s="32"/>
    </row>
    <row r="21" spans="1:14" x14ac:dyDescent="0.35">
      <c r="A21" s="21" t="s">
        <v>46</v>
      </c>
      <c r="B21" s="32">
        <v>315</v>
      </c>
      <c r="C21" s="31">
        <v>460.82</v>
      </c>
      <c r="D21" s="32">
        <v>610</v>
      </c>
      <c r="E21" s="46">
        <v>7220</v>
      </c>
      <c r="F21" s="31">
        <v>650</v>
      </c>
      <c r="G21" s="8"/>
      <c r="H21" s="8"/>
      <c r="N21" s="18" t="s">
        <v>62</v>
      </c>
    </row>
    <row r="22" spans="1:14" x14ac:dyDescent="0.35">
      <c r="A22" s="34" t="s">
        <v>58</v>
      </c>
      <c r="B22" s="32"/>
      <c r="C22" s="31"/>
      <c r="D22" s="31"/>
      <c r="F22" s="31">
        <v>0</v>
      </c>
      <c r="G22" s="8"/>
      <c r="H22" s="8"/>
    </row>
    <row r="23" spans="1:14" x14ac:dyDescent="0.35">
      <c r="A23" s="21" t="s">
        <v>1</v>
      </c>
      <c r="B23" s="32">
        <v>9813.59</v>
      </c>
      <c r="C23" s="32">
        <v>10549.51</v>
      </c>
      <c r="D23" s="32">
        <v>10981.43</v>
      </c>
      <c r="E23" s="46">
        <v>7160</v>
      </c>
      <c r="F23" s="31">
        <v>11000</v>
      </c>
      <c r="G23" s="8"/>
      <c r="H23" s="8"/>
      <c r="L23" s="18" t="s">
        <v>62</v>
      </c>
    </row>
    <row r="24" spans="1:14" x14ac:dyDescent="0.35">
      <c r="A24" s="21" t="s">
        <v>18</v>
      </c>
      <c r="B24" s="32">
        <v>0</v>
      </c>
      <c r="C24" s="31">
        <v>0</v>
      </c>
      <c r="D24" s="31">
        <v>0</v>
      </c>
      <c r="F24" s="31">
        <v>0</v>
      </c>
      <c r="G24" s="8"/>
      <c r="H24" s="8"/>
    </row>
    <row r="25" spans="1:14" x14ac:dyDescent="0.35">
      <c r="A25" s="21" t="s">
        <v>41</v>
      </c>
      <c r="B25" s="32">
        <v>2009.27</v>
      </c>
      <c r="C25" s="31">
        <v>2007.94</v>
      </c>
      <c r="D25" s="31">
        <v>3029.32</v>
      </c>
      <c r="E25" s="46">
        <v>5020</v>
      </c>
      <c r="F25" s="31">
        <v>3200</v>
      </c>
      <c r="G25" s="8"/>
      <c r="H25" s="8"/>
    </row>
    <row r="26" spans="1:14" x14ac:dyDescent="0.35">
      <c r="A26" s="21" t="s">
        <v>2</v>
      </c>
      <c r="B26" s="32"/>
      <c r="C26" s="31">
        <v>0</v>
      </c>
      <c r="D26" s="31"/>
      <c r="F26" s="31">
        <v>0</v>
      </c>
      <c r="G26" s="8"/>
      <c r="H26" s="8"/>
    </row>
    <row r="27" spans="1:14" x14ac:dyDescent="0.35">
      <c r="A27" s="21" t="s">
        <v>15</v>
      </c>
      <c r="B27" s="32"/>
      <c r="C27" s="31">
        <v>0</v>
      </c>
      <c r="D27" s="31"/>
      <c r="F27" s="32" t="s">
        <v>60</v>
      </c>
      <c r="G27" s="8"/>
      <c r="H27" s="8"/>
    </row>
    <row r="28" spans="1:14" x14ac:dyDescent="0.35">
      <c r="A28" s="21" t="s">
        <v>50</v>
      </c>
      <c r="B28" s="32">
        <v>0</v>
      </c>
      <c r="C28" s="31">
        <v>0</v>
      </c>
      <c r="D28" s="31">
        <v>0</v>
      </c>
      <c r="F28" s="31">
        <v>0</v>
      </c>
      <c r="G28" s="8"/>
      <c r="H28" s="8"/>
    </row>
    <row r="29" spans="1:14" x14ac:dyDescent="0.35">
      <c r="A29" s="34" t="s">
        <v>55</v>
      </c>
      <c r="B29" s="32">
        <v>0</v>
      </c>
      <c r="C29" s="31">
        <v>0</v>
      </c>
      <c r="D29" s="31"/>
      <c r="F29" s="31">
        <v>0</v>
      </c>
      <c r="G29" s="8"/>
      <c r="H29" s="8"/>
    </row>
    <row r="30" spans="1:14" x14ac:dyDescent="0.35">
      <c r="A30" s="34" t="s">
        <v>20</v>
      </c>
      <c r="B30" s="32">
        <v>0</v>
      </c>
      <c r="C30" s="31">
        <v>147.15</v>
      </c>
      <c r="D30" s="31">
        <v>467.99</v>
      </c>
      <c r="F30" s="31">
        <v>500</v>
      </c>
      <c r="G30" s="8"/>
      <c r="H30" s="8"/>
    </row>
    <row r="31" spans="1:14" x14ac:dyDescent="0.35">
      <c r="A31" s="62" t="s">
        <v>42</v>
      </c>
      <c r="B31" s="32">
        <v>0</v>
      </c>
      <c r="C31" s="32">
        <v>0</v>
      </c>
      <c r="D31" s="31">
        <v>0</v>
      </c>
      <c r="E31" s="46">
        <v>7380</v>
      </c>
      <c r="F31" s="31">
        <v>0</v>
      </c>
      <c r="H31" s="8"/>
    </row>
    <row r="32" spans="1:14" ht="13.5" thickBot="1" x14ac:dyDescent="0.45">
      <c r="A32" s="56" t="s">
        <v>3</v>
      </c>
      <c r="B32" s="52">
        <f t="shared" ref="B32:C32" si="1">SUM(B13:B31)</f>
        <v>129042.64999999998</v>
      </c>
      <c r="C32" s="52">
        <f t="shared" si="1"/>
        <v>152831.09</v>
      </c>
      <c r="D32" s="52">
        <f>SUM(D13:D31)</f>
        <v>206763.09999999998</v>
      </c>
      <c r="E32" s="57"/>
      <c r="F32" s="52">
        <f>SUM(F13:F31)</f>
        <v>198150</v>
      </c>
      <c r="G32" s="8"/>
      <c r="H32" s="8"/>
      <c r="I32" s="8"/>
    </row>
    <row r="33" spans="1:9" x14ac:dyDescent="0.35">
      <c r="B33" s="30"/>
      <c r="C33" s="30"/>
      <c r="D33" s="30"/>
      <c r="E33" s="48"/>
      <c r="F33" s="30"/>
    </row>
    <row r="34" spans="1:9" s="10" customFormat="1" ht="13.5" thickBot="1" x14ac:dyDescent="0.45">
      <c r="A34" s="63" t="s">
        <v>4</v>
      </c>
      <c r="B34" s="64">
        <f>SUM(B10)-B32</f>
        <v>17222.420000000027</v>
      </c>
      <c r="C34" s="64">
        <f>C10-C32</f>
        <v>-13022.119999999995</v>
      </c>
      <c r="D34" s="64">
        <f>D10-D32</f>
        <v>-75215.459999999963</v>
      </c>
      <c r="E34" s="65"/>
      <c r="F34" s="64">
        <f>SUM(F10)-F32</f>
        <v>-17289</v>
      </c>
      <c r="G34" s="9"/>
      <c r="H34" s="9"/>
    </row>
    <row r="35" spans="1:9" x14ac:dyDescent="0.35">
      <c r="B35" s="30"/>
      <c r="C35" s="30"/>
      <c r="D35" s="30"/>
      <c r="E35" s="48"/>
      <c r="F35" s="30"/>
    </row>
    <row r="36" spans="1:9" x14ac:dyDescent="0.35">
      <c r="B36" s="29"/>
      <c r="C36" s="29"/>
      <c r="D36" s="29"/>
      <c r="F36" s="29"/>
    </row>
    <row r="37" spans="1:9" ht="15" x14ac:dyDescent="0.4">
      <c r="A37" s="17" t="s">
        <v>21</v>
      </c>
      <c r="B37" s="29"/>
      <c r="C37" s="29"/>
      <c r="D37" s="29"/>
      <c r="F37" s="29"/>
    </row>
    <row r="38" spans="1:9" x14ac:dyDescent="0.35">
      <c r="B38" s="29"/>
      <c r="C38" s="29"/>
      <c r="D38" s="29"/>
      <c r="F38" s="29"/>
    </row>
    <row r="39" spans="1:9" ht="13.15" x14ac:dyDescent="0.4">
      <c r="A39" s="3" t="s">
        <v>22</v>
      </c>
      <c r="B39" s="29"/>
      <c r="C39" s="29"/>
      <c r="D39" s="29"/>
      <c r="F39" s="29"/>
    </row>
    <row r="40" spans="1:9" x14ac:dyDescent="0.35">
      <c r="B40" s="29"/>
      <c r="C40" s="29"/>
      <c r="D40" s="29"/>
      <c r="F40" s="29"/>
    </row>
    <row r="41" spans="1:9" x14ac:dyDescent="0.35">
      <c r="A41" s="4" t="s">
        <v>33</v>
      </c>
      <c r="B41" s="29"/>
      <c r="C41" s="29"/>
      <c r="D41" s="29"/>
      <c r="F41" s="29"/>
      <c r="G41" s="16"/>
      <c r="H41" s="16"/>
    </row>
    <row r="42" spans="1:9" x14ac:dyDescent="0.35">
      <c r="A42" s="27" t="s">
        <v>54</v>
      </c>
      <c r="B42" s="32"/>
      <c r="C42" s="31"/>
      <c r="D42" s="31"/>
      <c r="F42" s="29"/>
      <c r="G42" s="16"/>
      <c r="H42" s="16">
        <f>-299.82+6034.96</f>
        <v>5735.14</v>
      </c>
      <c r="I42" s="37"/>
    </row>
    <row r="43" spans="1:9" x14ac:dyDescent="0.35">
      <c r="A43" s="27" t="s">
        <v>51</v>
      </c>
      <c r="B43" s="32">
        <v>4655.54</v>
      </c>
      <c r="C43" s="32">
        <v>15398</v>
      </c>
      <c r="D43" s="32">
        <v>0</v>
      </c>
      <c r="E43" s="46">
        <v>64100</v>
      </c>
      <c r="F43" s="29"/>
      <c r="G43" s="16"/>
      <c r="H43" s="16"/>
    </row>
    <row r="44" spans="1:9" x14ac:dyDescent="0.35">
      <c r="A44" s="18" t="s">
        <v>34</v>
      </c>
      <c r="B44" s="32">
        <v>0</v>
      </c>
      <c r="C44" s="31">
        <v>0</v>
      </c>
      <c r="D44" s="31"/>
      <c r="E44" s="46">
        <v>64100</v>
      </c>
      <c r="F44" s="29"/>
      <c r="G44" s="16"/>
      <c r="H44" s="16">
        <v>7800</v>
      </c>
    </row>
    <row r="45" spans="1:9" x14ac:dyDescent="0.35">
      <c r="B45" s="32"/>
      <c r="C45" s="31"/>
      <c r="D45" s="31"/>
      <c r="F45" s="29"/>
      <c r="G45" s="16"/>
      <c r="H45" s="16"/>
    </row>
    <row r="46" spans="1:9" x14ac:dyDescent="0.35">
      <c r="A46" s="4" t="s">
        <v>7</v>
      </c>
      <c r="B46" s="32"/>
      <c r="C46" s="31"/>
      <c r="D46" s="31"/>
      <c r="F46" s="29"/>
      <c r="G46" s="16"/>
      <c r="H46" s="16"/>
    </row>
    <row r="47" spans="1:9" x14ac:dyDescent="0.35">
      <c r="A47" s="18" t="s">
        <v>35</v>
      </c>
      <c r="B47" s="32"/>
      <c r="C47" s="31">
        <v>-404.06</v>
      </c>
      <c r="D47" s="31"/>
      <c r="F47" s="29"/>
      <c r="G47" s="16"/>
      <c r="H47" s="16">
        <v>249.25</v>
      </c>
    </row>
    <row r="48" spans="1:9" x14ac:dyDescent="0.35">
      <c r="A48" s="18" t="s">
        <v>36</v>
      </c>
      <c r="B48" s="32">
        <v>73900.58</v>
      </c>
      <c r="C48" s="31">
        <v>11943.05</v>
      </c>
      <c r="D48" s="31">
        <v>12102.06</v>
      </c>
      <c r="E48" s="46">
        <v>55000</v>
      </c>
      <c r="F48" s="29"/>
      <c r="G48" s="16"/>
      <c r="H48" s="16">
        <v>105877.83</v>
      </c>
    </row>
    <row r="49" spans="1:9" x14ac:dyDescent="0.35">
      <c r="B49" s="32"/>
      <c r="C49" s="31"/>
      <c r="D49" s="31"/>
      <c r="F49" s="29"/>
      <c r="G49" s="16"/>
      <c r="H49" s="16"/>
    </row>
    <row r="50" spans="1:9" x14ac:dyDescent="0.35">
      <c r="A50" s="4" t="s">
        <v>23</v>
      </c>
      <c r="B50" s="32">
        <v>49571.7</v>
      </c>
      <c r="C50" s="31">
        <v>66981.100000000006</v>
      </c>
      <c r="D50" s="31">
        <v>6601.4</v>
      </c>
      <c r="E50" s="46">
        <v>54060</v>
      </c>
      <c r="F50" s="29"/>
      <c r="G50" s="16"/>
      <c r="H50" s="16"/>
      <c r="I50" s="4" t="s">
        <v>70</v>
      </c>
    </row>
    <row r="51" spans="1:9" x14ac:dyDescent="0.35">
      <c r="B51" s="32"/>
      <c r="C51" s="31"/>
      <c r="D51" s="31"/>
      <c r="F51" s="29"/>
      <c r="G51" s="16"/>
      <c r="H51" s="16"/>
    </row>
    <row r="52" spans="1:9" ht="13.15" x14ac:dyDescent="0.4">
      <c r="A52" s="3" t="s">
        <v>8</v>
      </c>
      <c r="B52" s="33">
        <f>SUM(B42:B50)</f>
        <v>128127.81999999999</v>
      </c>
      <c r="C52" s="33">
        <f>SUM(C42:C50)</f>
        <v>93918.09</v>
      </c>
      <c r="D52" s="33">
        <f>SUM(D42:D50)</f>
        <v>18703.46</v>
      </c>
      <c r="E52" s="50"/>
      <c r="F52" s="29"/>
      <c r="G52" s="19"/>
      <c r="H52" s="19">
        <f>SUM(H42:H48)</f>
        <v>119662.22</v>
      </c>
      <c r="I52" s="3"/>
    </row>
    <row r="53" spans="1:9" x14ac:dyDescent="0.35">
      <c r="B53" s="32"/>
      <c r="C53" s="31"/>
      <c r="D53" s="31"/>
      <c r="F53" s="29"/>
      <c r="G53" s="16"/>
      <c r="H53" s="16"/>
    </row>
    <row r="54" spans="1:9" ht="13.15" x14ac:dyDescent="0.4">
      <c r="A54" s="3" t="s">
        <v>9</v>
      </c>
      <c r="B54" s="32"/>
      <c r="C54" s="31"/>
      <c r="D54" s="31"/>
      <c r="F54" s="29"/>
    </row>
    <row r="55" spans="1:9" x14ac:dyDescent="0.35">
      <c r="B55" s="32"/>
      <c r="C55" s="31"/>
      <c r="D55" s="31"/>
      <c r="F55" s="29"/>
    </row>
    <row r="56" spans="1:9" x14ac:dyDescent="0.35">
      <c r="A56" s="4" t="s">
        <v>10</v>
      </c>
      <c r="B56" s="32"/>
      <c r="C56" s="31"/>
      <c r="D56" s="31"/>
      <c r="F56" s="29"/>
      <c r="G56" s="16"/>
      <c r="H56" s="16">
        <v>0</v>
      </c>
    </row>
    <row r="57" spans="1:9" x14ac:dyDescent="0.35">
      <c r="A57" s="4" t="s">
        <v>43</v>
      </c>
      <c r="B57" s="44">
        <v>21187.02</v>
      </c>
      <c r="C57" s="44">
        <v>0</v>
      </c>
      <c r="D57" s="66">
        <v>0</v>
      </c>
      <c r="E57" s="51"/>
      <c r="F57" s="29"/>
      <c r="G57" s="16"/>
      <c r="H57" s="16"/>
    </row>
    <row r="58" spans="1:9" x14ac:dyDescent="0.35">
      <c r="A58" s="4" t="s">
        <v>24</v>
      </c>
      <c r="B58" s="32"/>
      <c r="C58" s="32"/>
      <c r="D58" s="31"/>
      <c r="F58" s="29"/>
      <c r="G58" s="16"/>
      <c r="H58" s="16"/>
    </row>
    <row r="59" spans="1:9" x14ac:dyDescent="0.35">
      <c r="A59" s="4" t="s">
        <v>11</v>
      </c>
      <c r="B59" s="32"/>
      <c r="C59" s="31"/>
      <c r="D59" s="31"/>
      <c r="F59" s="29"/>
      <c r="G59" s="16"/>
      <c r="H59" s="16"/>
    </row>
    <row r="60" spans="1:9" x14ac:dyDescent="0.35">
      <c r="A60" s="18" t="s">
        <v>37</v>
      </c>
      <c r="B60" s="32">
        <v>89717.78</v>
      </c>
      <c r="C60" s="31">
        <v>106940.2</v>
      </c>
      <c r="D60" s="31">
        <v>93917.99</v>
      </c>
      <c r="E60" s="46">
        <v>60100</v>
      </c>
      <c r="F60" s="29"/>
      <c r="G60" s="16"/>
      <c r="H60" s="16">
        <v>74937.97</v>
      </c>
    </row>
    <row r="61" spans="1:9" x14ac:dyDescent="0.35">
      <c r="A61" s="18" t="s">
        <v>38</v>
      </c>
      <c r="B61" s="29">
        <f>B34</f>
        <v>17222.420000000027</v>
      </c>
      <c r="C61" s="29">
        <v>-13022.21</v>
      </c>
      <c r="D61" s="29">
        <v>-75215.47</v>
      </c>
      <c r="F61" s="36"/>
      <c r="G61" s="16"/>
      <c r="H61" s="16">
        <f>SUM(H25)</f>
        <v>0</v>
      </c>
    </row>
    <row r="62" spans="1:9" x14ac:dyDescent="0.35">
      <c r="A62" s="18"/>
      <c r="B62" s="32"/>
      <c r="C62" s="31"/>
      <c r="D62" s="31"/>
      <c r="F62" s="36"/>
      <c r="G62" s="16"/>
      <c r="H62" s="16"/>
    </row>
    <row r="63" spans="1:9" x14ac:dyDescent="0.35">
      <c r="A63" s="4" t="s">
        <v>12</v>
      </c>
      <c r="B63" s="32">
        <f>SUM(B60:B61)</f>
        <v>106940.20000000003</v>
      </c>
      <c r="C63" s="32">
        <f>SUM(C60:C61)</f>
        <v>93917.989999999991</v>
      </c>
      <c r="D63" s="32">
        <f>SUM(D60:D61)</f>
        <v>18702.520000000004</v>
      </c>
      <c r="F63" s="29"/>
      <c r="G63" s="16"/>
      <c r="H63" s="16">
        <f>SUM(H60:H61)</f>
        <v>74937.97</v>
      </c>
    </row>
    <row r="64" spans="1:9" x14ac:dyDescent="0.35">
      <c r="B64" s="32"/>
      <c r="C64" s="31"/>
      <c r="D64" s="31"/>
      <c r="F64" s="29"/>
      <c r="G64" s="16"/>
      <c r="H64" s="16"/>
    </row>
    <row r="65" spans="1:10" x14ac:dyDescent="0.35">
      <c r="A65" s="4" t="s">
        <v>25</v>
      </c>
      <c r="B65" s="32"/>
      <c r="C65" s="31"/>
      <c r="D65" s="31"/>
      <c r="F65" s="29"/>
      <c r="G65" s="16"/>
      <c r="H65" s="16">
        <v>18000</v>
      </c>
    </row>
    <row r="66" spans="1:10" x14ac:dyDescent="0.35">
      <c r="B66" s="32"/>
      <c r="C66" s="31"/>
      <c r="D66" s="31"/>
      <c r="F66" s="29"/>
      <c r="G66" s="16"/>
      <c r="H66" s="16"/>
    </row>
    <row r="67" spans="1:10" ht="13.15" x14ac:dyDescent="0.4">
      <c r="A67" s="3" t="s">
        <v>13</v>
      </c>
      <c r="B67" s="33">
        <f>SUM(B56,B57,B58,B63)</f>
        <v>128127.22000000003</v>
      </c>
      <c r="C67" s="33">
        <f>SUM(C56,C57,C58,C63)</f>
        <v>93917.989999999991</v>
      </c>
      <c r="D67" s="33">
        <f>SUM(D56,D57,D58,D63)</f>
        <v>18702.520000000004</v>
      </c>
      <c r="E67" s="50"/>
      <c r="F67" s="33"/>
      <c r="G67" s="19"/>
      <c r="H67" s="19">
        <f>SUM(H63:H66)</f>
        <v>92937.97</v>
      </c>
      <c r="I67" s="26">
        <f>SUM(C52)-C67</f>
        <v>0.10000000000582077</v>
      </c>
      <c r="J67" s="26">
        <f>SUM(D52)-D67</f>
        <v>0.93999999999505235</v>
      </c>
    </row>
    <row r="68" spans="1:10" x14ac:dyDescent="0.35">
      <c r="B68" s="32"/>
      <c r="C68" s="31"/>
      <c r="D68" s="31"/>
      <c r="F68" s="29"/>
      <c r="G68" s="16"/>
      <c r="H68" s="16"/>
    </row>
    <row r="69" spans="1:10" x14ac:dyDescent="0.35">
      <c r="B69" s="32"/>
      <c r="C69" s="31"/>
      <c r="D69" s="31"/>
      <c r="F69" s="29"/>
      <c r="G69" s="16"/>
      <c r="H69" s="16"/>
    </row>
    <row r="70" spans="1:10" x14ac:dyDescent="0.35">
      <c r="A70" s="4" t="s">
        <v>67</v>
      </c>
      <c r="B70" s="32"/>
      <c r="C70" s="31"/>
      <c r="D70" s="31"/>
      <c r="F70" s="29"/>
      <c r="G70" s="16"/>
      <c r="H70" s="16"/>
    </row>
    <row r="71" spans="1:10" x14ac:dyDescent="0.35">
      <c r="A71" s="42" t="s">
        <v>59</v>
      </c>
      <c r="B71" s="58"/>
      <c r="C71" s="20"/>
      <c r="D71" s="20"/>
      <c r="G71" s="16"/>
      <c r="H71" s="16"/>
    </row>
    <row r="72" spans="1:10" x14ac:dyDescent="0.35">
      <c r="B72" s="58"/>
      <c r="C72" s="20"/>
      <c r="D72" s="20"/>
      <c r="G72" s="16"/>
      <c r="H72" s="16"/>
    </row>
    <row r="73" spans="1:10" x14ac:dyDescent="0.35">
      <c r="B73" s="16"/>
      <c r="C73" s="16"/>
      <c r="D73" s="16"/>
      <c r="G73" s="16"/>
      <c r="H73" s="16"/>
    </row>
    <row r="74" spans="1:10" x14ac:dyDescent="0.35">
      <c r="B74" s="16"/>
      <c r="C74" s="16"/>
      <c r="D74" s="16"/>
      <c r="G74" s="16"/>
      <c r="H74" s="16"/>
    </row>
    <row r="75" spans="1:10" x14ac:dyDescent="0.35">
      <c r="B75" s="16"/>
      <c r="C75" s="16"/>
      <c r="D75" s="16"/>
      <c r="G75" s="16"/>
      <c r="H75" s="16"/>
    </row>
  </sheetData>
  <pageMargins left="0.75" right="0.75" top="1" bottom="1" header="0" footer="0"/>
  <pageSetup paperSize="9" scale="7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Afstemning bank</vt:lpstr>
      <vt:lpstr>Årsregnskab + budget</vt:lpstr>
      <vt:lpstr>'Årsregnskab + budget'!Print_Area</vt:lpstr>
    </vt:vector>
  </TitlesOfParts>
  <Company>:-)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22.11.05</dc:subject>
  <dc:creator>Jørgen Jacobsen</dc:creator>
  <cp:lastModifiedBy>Henrik Nordtorp</cp:lastModifiedBy>
  <cp:lastPrinted>2023-03-20T16:28:40Z</cp:lastPrinted>
  <dcterms:created xsi:type="dcterms:W3CDTF">2002-08-22T19:39:11Z</dcterms:created>
  <dcterms:modified xsi:type="dcterms:W3CDTF">2023-03-20T16:28:44Z</dcterms:modified>
</cp:coreProperties>
</file>